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THD Automatic" sheetId="4" r:id="rId1"/>
    <sheet name="ITHD Advanced" sheetId="5" r:id="rId2"/>
    <sheet name="IT-MAI Limiters" sheetId="6" r:id="rId3"/>
  </sheets>
  <calcPr calcId="125725"/>
</workbook>
</file>

<file path=xl/calcChain.xml><?xml version="1.0" encoding="utf-8"?>
<calcChain xmlns="http://schemas.openxmlformats.org/spreadsheetml/2006/main">
  <c r="G51" i="6"/>
  <c r="H51" s="1"/>
  <c r="G50"/>
  <c r="H50" s="1"/>
  <c r="G49"/>
  <c r="H49" s="1"/>
  <c r="H37" s="1"/>
  <c r="G48"/>
  <c r="H48" s="1"/>
  <c r="H43"/>
  <c r="H34"/>
  <c r="H24"/>
  <c r="H23"/>
  <c r="H18"/>
  <c r="H20" s="1"/>
  <c r="H17"/>
  <c r="J46" i="5"/>
  <c r="I46"/>
  <c r="H42" s="1"/>
  <c r="H46"/>
  <c r="J45"/>
  <c r="I45"/>
  <c r="H45"/>
  <c r="H40"/>
  <c r="H30"/>
  <c r="H29"/>
  <c r="H33" s="1"/>
  <c r="H24"/>
  <c r="H23"/>
  <c r="H17"/>
  <c r="H16"/>
  <c r="G22" i="4"/>
  <c r="G21"/>
  <c r="G17"/>
  <c r="G15"/>
  <c r="G14"/>
  <c r="H26" i="5" l="1"/>
  <c r="H32"/>
  <c r="H34"/>
  <c r="H45" i="6"/>
  <c r="H26"/>
  <c r="H19" i="5"/>
  <c r="G24" i="4"/>
  <c r="H28" i="6"/>
  <c r="H27"/>
</calcChain>
</file>

<file path=xl/sharedStrings.xml><?xml version="1.0" encoding="utf-8"?>
<sst xmlns="http://schemas.openxmlformats.org/spreadsheetml/2006/main" count="105" uniqueCount="45">
  <si>
    <t>Component</t>
  </si>
  <si>
    <t>Impedance:</t>
  </si>
  <si>
    <t>AES Power, WRMS</t>
  </si>
  <si>
    <t>2hr:</t>
  </si>
  <si>
    <t>100hr:</t>
  </si>
  <si>
    <t>Fill in above gray highlighted fields</t>
  </si>
  <si>
    <t>ITHD - AUTOMATIC</t>
  </si>
  <si>
    <t xml:space="preserve">Setting RMS Threshold </t>
  </si>
  <si>
    <t>Impedance =</t>
  </si>
  <si>
    <t>Ω</t>
  </si>
  <si>
    <r>
      <t xml:space="preserve">AES Power, WRMS, </t>
    </r>
    <r>
      <rPr>
        <b/>
        <sz val="11"/>
        <color theme="1"/>
        <rFont val="Calibri"/>
        <family val="2"/>
        <scheme val="minor"/>
      </rPr>
      <t>2Hr</t>
    </r>
    <r>
      <rPr>
        <sz val="11"/>
        <color theme="1"/>
        <rFont val="Calibri"/>
        <family val="2"/>
        <scheme val="minor"/>
      </rPr>
      <t xml:space="preserve"> =</t>
    </r>
  </si>
  <si>
    <t>W</t>
  </si>
  <si>
    <t>RMS Threshold    (V RMS) =</t>
  </si>
  <si>
    <t>VRMS</t>
  </si>
  <si>
    <t>Setting Thermal Threshold</t>
  </si>
  <si>
    <r>
      <t>AES Power, WRMS,</t>
    </r>
    <r>
      <rPr>
        <b/>
        <sz val="11"/>
        <color theme="1"/>
        <rFont val="Calibri"/>
        <family val="2"/>
        <scheme val="minor"/>
      </rPr>
      <t xml:space="preserve"> 100Hr</t>
    </r>
    <r>
      <rPr>
        <sz val="11"/>
        <color theme="1"/>
        <rFont val="Calibri"/>
        <family val="2"/>
        <scheme val="minor"/>
      </rPr>
      <t xml:space="preserve"> =</t>
    </r>
  </si>
  <si>
    <t>Fill in above &amp; below gray highlighted fields</t>
  </si>
  <si>
    <t>ITHD - ADVANCED</t>
  </si>
  <si>
    <t>RMS Threshold (V RMS) =</t>
  </si>
  <si>
    <t xml:space="preserve">Setting Peak Threshold </t>
  </si>
  <si>
    <r>
      <t>AES Power, WRMS,</t>
    </r>
    <r>
      <rPr>
        <b/>
        <sz val="11"/>
        <color theme="1"/>
        <rFont val="Calibri"/>
        <family val="2"/>
        <scheme val="minor"/>
      </rPr>
      <t xml:space="preserve"> 2Hr</t>
    </r>
    <r>
      <rPr>
        <sz val="11"/>
        <color theme="1"/>
        <rFont val="Calibri"/>
        <family val="2"/>
        <scheme val="minor"/>
      </rPr>
      <t xml:space="preserve"> =</t>
    </r>
  </si>
  <si>
    <t>Setting Release Times</t>
  </si>
  <si>
    <t xml:space="preserve">High Pass Frequency = </t>
  </si>
  <si>
    <t>Hz</t>
  </si>
  <si>
    <t>Peak Release =</t>
  </si>
  <si>
    <t>(sec)</t>
  </si>
  <si>
    <t>RMS Release =</t>
  </si>
  <si>
    <t>RMS 1 ----&gt;</t>
  </si>
  <si>
    <t>RMS 2 ----&gt;</t>
  </si>
  <si>
    <t xml:space="preserve">Setting RMS Power Threshold </t>
  </si>
  <si>
    <t>RMS Power Threshold (Watts) =</t>
  </si>
  <si>
    <t>Watts</t>
  </si>
  <si>
    <t>Setting Peak Release</t>
  </si>
  <si>
    <t>Setting Attack Times</t>
  </si>
  <si>
    <t xml:space="preserve">Low Pass Frequency = </t>
  </si>
  <si>
    <t>Peak Attack =</t>
  </si>
  <si>
    <t xml:space="preserve">RMS Attack = </t>
  </si>
  <si>
    <t>RMS 3 ----&gt;</t>
  </si>
  <si>
    <t>RMS 4 ----&gt;</t>
  </si>
  <si>
    <t>iTECH / MAi</t>
  </si>
  <si>
    <r>
      <t>Vpk Threshold (Voltage Peak) Frequency from</t>
    </r>
    <r>
      <rPr>
        <b/>
        <sz val="11"/>
        <color theme="1"/>
        <rFont val="Calibri"/>
        <family val="2"/>
        <scheme val="minor"/>
      </rPr>
      <t xml:space="preserve"> 1Hz to 100Hz</t>
    </r>
    <r>
      <rPr>
        <sz val="11"/>
        <color theme="1"/>
        <rFont val="Calibri"/>
        <family val="2"/>
        <scheme val="minor"/>
      </rPr>
      <t xml:space="preserve"> </t>
    </r>
  </si>
  <si>
    <t>Vpk</t>
  </si>
  <si>
    <r>
      <t xml:space="preserve">Vpk Threshold (Voltage Peak) Frequency </t>
    </r>
    <r>
      <rPr>
        <b/>
        <sz val="11"/>
        <color theme="1"/>
        <rFont val="Calibri"/>
        <family val="2"/>
        <scheme val="minor"/>
      </rPr>
      <t>above 400Hz</t>
    </r>
  </si>
  <si>
    <r>
      <t>Vpk Threshold (Voltage Peak) Frequency from</t>
    </r>
    <r>
      <rPr>
        <b/>
        <sz val="11"/>
        <color theme="1"/>
        <rFont val="Calibri"/>
        <family val="2"/>
        <scheme val="minor"/>
      </rPr>
      <t xml:space="preserve"> 100Hz to 400Hz</t>
    </r>
  </si>
  <si>
    <r>
      <t xml:space="preserve">Vpk Threshold (Voltage Peak) Frequency      </t>
    </r>
    <r>
      <rPr>
        <b/>
        <sz val="11"/>
        <color theme="1"/>
        <rFont val="Calibri"/>
        <family val="2"/>
        <scheme val="minor"/>
      </rPr>
      <t>above 400Hz</t>
    </r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</si>
</sst>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1" xfId="0" applyFont="1" applyFill="1" applyBorder="1" applyAlignment="1" applyProtection="1">
      <alignment horizontal="right"/>
    </xf>
    <xf numFmtId="0" fontId="4" fillId="2" borderId="3" xfId="0" applyFont="1" applyFill="1" applyBorder="1"/>
    <xf numFmtId="0" fontId="2" fillId="2" borderId="0" xfId="0" applyFont="1" applyFill="1" applyBorder="1" applyAlignment="1" applyProtection="1">
      <alignment horizontal="right"/>
    </xf>
    <xf numFmtId="0" fontId="4" fillId="2" borderId="4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right"/>
    </xf>
    <xf numFmtId="0" fontId="4" fillId="2" borderId="7" xfId="0" applyFont="1" applyFill="1" applyBorder="1"/>
    <xf numFmtId="0" fontId="0" fillId="0" borderId="0" xfId="0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>
      <alignment horizontal="right"/>
    </xf>
    <xf numFmtId="0" fontId="0" fillId="0" borderId="0" xfId="0" applyProtection="1"/>
    <xf numFmtId="0" fontId="0" fillId="0" borderId="8" xfId="0" applyBorder="1" applyProtection="1"/>
    <xf numFmtId="0" fontId="0" fillId="0" borderId="1" xfId="0" applyBorder="1" applyAlignment="1" applyProtection="1">
      <alignment horizontal="right"/>
    </xf>
    <xf numFmtId="0" fontId="7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3" xfId="0" applyBorder="1" applyProtection="1"/>
    <xf numFmtId="0" fontId="0" fillId="0" borderId="9" xfId="0" applyBorder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0" fillId="0" borderId="4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7" fillId="0" borderId="11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0" borderId="0" xfId="0" quotePrefix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0" fillId="0" borderId="13" xfId="0" applyBorder="1" applyProtection="1"/>
    <xf numFmtId="0" fontId="0" fillId="0" borderId="14" xfId="0" applyBorder="1" applyAlignment="1" applyProtection="1">
      <alignment horizontal="right" vertical="center" wrapText="1"/>
    </xf>
    <xf numFmtId="2" fontId="8" fillId="4" borderId="2" xfId="0" applyNumberFormat="1" applyFont="1" applyFill="1" applyBorder="1" applyAlignment="1" applyProtection="1">
      <alignment horizontal="center"/>
    </xf>
    <xf numFmtId="0" fontId="1" fillId="0" borderId="14" xfId="0" applyFont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6" xfId="0" applyBorder="1" applyAlignment="1" applyProtection="1">
      <alignment horizontal="right"/>
    </xf>
    <xf numFmtId="0" fontId="0" fillId="0" borderId="6" xfId="0" applyBorder="1" applyProtection="1"/>
    <xf numFmtId="0" fontId="0" fillId="0" borderId="7" xfId="0" applyBorder="1" applyProtection="1"/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9" xfId="0" applyBorder="1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4" xfId="0" applyBorder="1"/>
    <xf numFmtId="0" fontId="7" fillId="0" borderId="10" xfId="0" applyFont="1" applyBorder="1" applyAlignment="1"/>
    <xf numFmtId="0" fontId="0" fillId="0" borderId="11" xfId="0" applyBorder="1"/>
    <xf numFmtId="0" fontId="7" fillId="0" borderId="11" xfId="0" applyFont="1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0" xfId="0" quotePrefix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/>
    <xf numFmtId="0" fontId="0" fillId="0" borderId="13" xfId="0" applyBorder="1"/>
    <xf numFmtId="0" fontId="0" fillId="0" borderId="14" xfId="0" applyBorder="1" applyAlignment="1">
      <alignment horizontal="right"/>
    </xf>
    <xf numFmtId="2" fontId="8" fillId="4" borderId="2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Border="1" applyAlignment="1"/>
    <xf numFmtId="0" fontId="1" fillId="0" borderId="4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/>
    <xf numFmtId="0" fontId="5" fillId="3" borderId="2" xfId="0" applyFont="1" applyFill="1" applyBorder="1" applyAlignment="1" applyProtection="1">
      <alignment horizontal="center"/>
      <protection locked="0"/>
    </xf>
    <xf numFmtId="164" fontId="8" fillId="4" borderId="2" xfId="0" applyNumberFormat="1" applyFont="1" applyFill="1" applyBorder="1" applyAlignment="1">
      <alignment horizontal="center"/>
    </xf>
    <xf numFmtId="164" fontId="0" fillId="0" borderId="0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7" xfId="0" applyBorder="1"/>
    <xf numFmtId="0" fontId="9" fillId="0" borderId="0" xfId="0" applyFont="1"/>
    <xf numFmtId="164" fontId="9" fillId="0" borderId="0" xfId="0" applyNumberFormat="1" applyFont="1"/>
    <xf numFmtId="0" fontId="0" fillId="0" borderId="9" xfId="0" applyBorder="1" applyAlignment="1">
      <alignment horizontal="right"/>
    </xf>
    <xf numFmtId="0" fontId="0" fillId="0" borderId="14" xfId="0" applyBorder="1" applyAlignment="1">
      <alignment horizontal="right" vertical="center" wrapText="1"/>
    </xf>
    <xf numFmtId="0" fontId="0" fillId="0" borderId="0" xfId="0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5" fontId="8" fillId="4" borderId="2" xfId="0" applyNumberFormat="1" applyFont="1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7" fillId="0" borderId="4" xfId="0" applyFont="1" applyBorder="1" applyAlignment="1"/>
    <xf numFmtId="0" fontId="0" fillId="0" borderId="6" xfId="0" applyBorder="1" applyAlignment="1">
      <alignment horizontal="right"/>
    </xf>
    <xf numFmtId="0" fontId="0" fillId="0" borderId="6" xfId="0" applyBorder="1"/>
    <xf numFmtId="0" fontId="10" fillId="0" borderId="0" xfId="0" applyFont="1"/>
    <xf numFmtId="0" fontId="7" fillId="0" borderId="11" xfId="0" applyFont="1" applyBorder="1" applyAlignment="1" applyProtection="1"/>
    <xf numFmtId="0" fontId="0" fillId="0" borderId="11" xfId="0" applyBorder="1" applyAlignment="1" applyProtection="1"/>
    <xf numFmtId="0" fontId="0" fillId="0" borderId="12" xfId="0" applyBorder="1" applyAlignment="1" applyProtection="1"/>
    <xf numFmtId="0" fontId="7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193146</xdr:colOff>
      <xdr:row>0</xdr:row>
      <xdr:rowOff>0</xdr:rowOff>
    </xdr:from>
    <xdr:to>
      <xdr:col>7</xdr:col>
      <xdr:colOff>712556</xdr:colOff>
      <xdr:row>8</xdr:row>
      <xdr:rowOff>171449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2621" y="0"/>
          <a:ext cx="3119735" cy="1952624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63304</xdr:colOff>
      <xdr:row>17</xdr:row>
      <xdr:rowOff>31751</xdr:rowOff>
    </xdr:from>
    <xdr:to>
      <xdr:col>17</xdr:col>
      <xdr:colOff>74085</xdr:colOff>
      <xdr:row>26</xdr:row>
      <xdr:rowOff>77646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20000"/>
        </a:blip>
        <a:srcRect/>
        <a:stretch>
          <a:fillRect/>
        </a:stretch>
      </xdr:blipFill>
      <xdr:spPr bwMode="auto">
        <a:xfrm>
          <a:off x="7064179" y="3994151"/>
          <a:ext cx="4887581" cy="20842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43551</xdr:rowOff>
    </xdr:from>
    <xdr:to>
      <xdr:col>3</xdr:col>
      <xdr:colOff>1122905</xdr:colOff>
      <xdr:row>16</xdr:row>
      <xdr:rowOff>228599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20000"/>
        </a:blip>
        <a:srcRect/>
        <a:stretch>
          <a:fillRect/>
        </a:stretch>
      </xdr:blipFill>
      <xdr:spPr bwMode="auto">
        <a:xfrm>
          <a:off x="0" y="2805801"/>
          <a:ext cx="3380330" cy="96609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23072</xdr:rowOff>
    </xdr:from>
    <xdr:to>
      <xdr:col>3</xdr:col>
      <xdr:colOff>1027457</xdr:colOff>
      <xdr:row>23</xdr:row>
      <xdr:rowOff>323849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20000"/>
        </a:blip>
        <a:srcRect/>
        <a:stretch>
          <a:fillRect/>
        </a:stretch>
      </xdr:blipFill>
      <xdr:spPr bwMode="auto">
        <a:xfrm>
          <a:off x="0" y="4471247"/>
          <a:ext cx="3284882" cy="108182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20</xdr:row>
      <xdr:rowOff>60326</xdr:rowOff>
    </xdr:from>
    <xdr:to>
      <xdr:col>18</xdr:col>
      <xdr:colOff>86981</xdr:colOff>
      <xdr:row>29</xdr:row>
      <xdr:rowOff>49071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20000"/>
        </a:blip>
        <a:srcRect/>
        <a:stretch>
          <a:fillRect/>
        </a:stretch>
      </xdr:blipFill>
      <xdr:spPr bwMode="auto">
        <a:xfrm>
          <a:off x="7696200" y="4508501"/>
          <a:ext cx="4887581" cy="20842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238125</xdr:colOff>
      <xdr:row>13</xdr:row>
      <xdr:rowOff>215001</xdr:rowOff>
    </xdr:from>
    <xdr:to>
      <xdr:col>4</xdr:col>
      <xdr:colOff>560930</xdr:colOff>
      <xdr:row>18</xdr:row>
      <xdr:rowOff>104774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20000"/>
        </a:blip>
        <a:srcRect/>
        <a:stretch>
          <a:fillRect/>
        </a:stretch>
      </xdr:blipFill>
      <xdr:spPr bwMode="auto">
        <a:xfrm>
          <a:off x="238125" y="3062976"/>
          <a:ext cx="3380330" cy="96609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333375</xdr:colOff>
      <xdr:row>20</xdr:row>
      <xdr:rowOff>89747</xdr:rowOff>
    </xdr:from>
    <xdr:to>
      <xdr:col>4</xdr:col>
      <xdr:colOff>560732</xdr:colOff>
      <xdr:row>25</xdr:row>
      <xdr:rowOff>95249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20000"/>
        </a:blip>
        <a:srcRect/>
        <a:stretch>
          <a:fillRect/>
        </a:stretch>
      </xdr:blipFill>
      <xdr:spPr bwMode="auto">
        <a:xfrm>
          <a:off x="333375" y="4537922"/>
          <a:ext cx="3284882" cy="108182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114300</xdr:colOff>
      <xdr:row>0</xdr:row>
      <xdr:rowOff>0</xdr:rowOff>
    </xdr:from>
    <xdr:to>
      <xdr:col>9</xdr:col>
      <xdr:colOff>247649</xdr:colOff>
      <xdr:row>10</xdr:row>
      <xdr:rowOff>114300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90950" y="0"/>
          <a:ext cx="3467099" cy="22764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115429</xdr:colOff>
      <xdr:row>0</xdr:row>
      <xdr:rowOff>0</xdr:rowOff>
    </xdr:from>
    <xdr:to>
      <xdr:col>6</xdr:col>
      <xdr:colOff>890365</xdr:colOff>
      <xdr:row>11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4404" y="0"/>
          <a:ext cx="2184636" cy="2466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933450</xdr:colOff>
      <xdr:row>0</xdr:row>
      <xdr:rowOff>0</xdr:rowOff>
    </xdr:from>
    <xdr:to>
      <xdr:col>11</xdr:col>
      <xdr:colOff>9525</xdr:colOff>
      <xdr:row>11</xdr:row>
      <xdr:rowOff>104775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72125" y="0"/>
          <a:ext cx="3248025" cy="2457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352425</xdr:colOff>
      <xdr:row>15</xdr:row>
      <xdr:rowOff>0</xdr:rowOff>
    </xdr:from>
    <xdr:to>
      <xdr:col>4</xdr:col>
      <xdr:colOff>503780</xdr:colOff>
      <xdr:row>19</xdr:row>
      <xdr:rowOff>175523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20000"/>
        </a:blip>
        <a:srcRect/>
        <a:stretch>
          <a:fillRect/>
        </a:stretch>
      </xdr:blipFill>
      <xdr:spPr bwMode="auto">
        <a:xfrm>
          <a:off x="352425" y="3228975"/>
          <a:ext cx="3380330" cy="96609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zoomScaleNormal="100" workbookViewId="0">
      <selection activeCell="B5" sqref="B5"/>
    </sheetView>
  </sheetViews>
  <sheetFormatPr defaultRowHeight="15"/>
  <cols>
    <col min="1" max="1" width="13.5703125" style="11" customWidth="1"/>
    <col min="2" max="2" width="17.42578125" customWidth="1"/>
    <col min="3" max="3" width="2.85546875" customWidth="1"/>
    <col min="4" max="4" width="17" customWidth="1"/>
    <col min="5" max="5" width="8.85546875" customWidth="1"/>
    <col min="6" max="6" width="15.7109375" customWidth="1"/>
    <col min="7" max="7" width="14.42578125" customWidth="1"/>
    <col min="8" max="8" width="10.85546875" customWidth="1"/>
  </cols>
  <sheetData>
    <row r="1" spans="1:9" ht="18.75">
      <c r="A1" s="1" t="s">
        <v>0</v>
      </c>
      <c r="B1" s="39"/>
      <c r="C1" s="2"/>
    </row>
    <row r="2" spans="1:9" ht="18.75">
      <c r="A2" s="3" t="s">
        <v>1</v>
      </c>
      <c r="B2" s="39"/>
      <c r="C2" s="4"/>
    </row>
    <row r="3" spans="1:9" ht="18.75">
      <c r="A3" s="5" t="s">
        <v>2</v>
      </c>
      <c r="B3" s="6"/>
      <c r="C3" s="4"/>
    </row>
    <row r="4" spans="1:9" ht="18.75">
      <c r="A4" s="3" t="s">
        <v>3</v>
      </c>
      <c r="B4" s="39"/>
      <c r="C4" s="4"/>
    </row>
    <row r="5" spans="1:9" ht="19.5" thickBot="1">
      <c r="A5" s="7" t="s">
        <v>4</v>
      </c>
      <c r="B5" s="39"/>
      <c r="C5" s="8"/>
    </row>
    <row r="6" spans="1:9" ht="15.75">
      <c r="A6" s="9"/>
      <c r="B6" s="10" t="s">
        <v>5</v>
      </c>
    </row>
    <row r="7" spans="1:9">
      <c r="B7" s="12"/>
    </row>
    <row r="9" spans="1:9" ht="15.75" thickBot="1"/>
    <row r="10" spans="1:9" ht="23.25">
      <c r="E10" s="13"/>
      <c r="F10" s="14"/>
      <c r="G10" s="15" t="s">
        <v>6</v>
      </c>
      <c r="H10" s="16"/>
      <c r="I10" s="17"/>
    </row>
    <row r="11" spans="1:9">
      <c r="E11" s="18"/>
      <c r="F11" s="19"/>
      <c r="G11" s="20"/>
      <c r="H11" s="20"/>
      <c r="I11" s="21"/>
    </row>
    <row r="12" spans="1:9" ht="23.25">
      <c r="E12" s="22"/>
      <c r="F12" s="23"/>
      <c r="G12" s="24" t="s">
        <v>7</v>
      </c>
      <c r="H12" s="25"/>
      <c r="I12" s="26"/>
    </row>
    <row r="13" spans="1:9">
      <c r="E13" s="18"/>
      <c r="F13" s="19"/>
      <c r="G13" s="20"/>
      <c r="H13" s="20"/>
      <c r="I13" s="21"/>
    </row>
    <row r="14" spans="1:9" ht="15.75">
      <c r="E14" s="18"/>
      <c r="F14" s="27" t="s">
        <v>8</v>
      </c>
      <c r="G14" s="28">
        <f>B2</f>
        <v>0</v>
      </c>
      <c r="H14" s="29" t="s">
        <v>9</v>
      </c>
      <c r="I14" s="21"/>
    </row>
    <row r="15" spans="1:9" ht="15.75">
      <c r="E15" s="18"/>
      <c r="F15" s="19" t="s">
        <v>10</v>
      </c>
      <c r="G15" s="28">
        <f>B4</f>
        <v>0</v>
      </c>
      <c r="H15" s="29" t="s">
        <v>11</v>
      </c>
      <c r="I15" s="21"/>
    </row>
    <row r="16" spans="1:9">
      <c r="E16" s="18"/>
      <c r="F16" s="19"/>
      <c r="G16" s="20"/>
      <c r="H16" s="20"/>
      <c r="I16" s="21"/>
    </row>
    <row r="17" spans="5:9" ht="33" customHeight="1">
      <c r="E17" s="30"/>
      <c r="F17" s="31" t="s">
        <v>12</v>
      </c>
      <c r="G17" s="32">
        <f>SQRT(G15*G14)</f>
        <v>0</v>
      </c>
      <c r="H17" s="33" t="s">
        <v>13</v>
      </c>
      <c r="I17" s="34"/>
    </row>
    <row r="18" spans="5:9">
      <c r="E18" s="18"/>
      <c r="F18" s="19"/>
      <c r="G18" s="20"/>
      <c r="H18" s="20"/>
      <c r="I18" s="21"/>
    </row>
    <row r="19" spans="5:9" ht="23.25">
      <c r="E19" s="22"/>
      <c r="F19" s="104" t="s">
        <v>14</v>
      </c>
      <c r="G19" s="105"/>
      <c r="H19" s="105"/>
      <c r="I19" s="106"/>
    </row>
    <row r="20" spans="5:9">
      <c r="E20" s="18"/>
      <c r="F20" s="19"/>
      <c r="G20" s="20"/>
      <c r="H20" s="20"/>
      <c r="I20" s="21"/>
    </row>
    <row r="21" spans="5:9" ht="15.75">
      <c r="E21" s="18"/>
      <c r="F21" s="27" t="s">
        <v>8</v>
      </c>
      <c r="G21" s="28">
        <f>B2</f>
        <v>0</v>
      </c>
      <c r="H21" s="29" t="s">
        <v>9</v>
      </c>
      <c r="I21" s="21"/>
    </row>
    <row r="22" spans="5:9" ht="15.75">
      <c r="E22" s="18"/>
      <c r="F22" s="19" t="s">
        <v>15</v>
      </c>
      <c r="G22" s="28">
        <f>B5</f>
        <v>0</v>
      </c>
      <c r="H22" s="29" t="s">
        <v>11</v>
      </c>
      <c r="I22" s="21"/>
    </row>
    <row r="23" spans="5:9">
      <c r="E23" s="18"/>
      <c r="F23" s="19"/>
      <c r="G23" s="20"/>
      <c r="H23" s="20"/>
      <c r="I23" s="21"/>
    </row>
    <row r="24" spans="5:9" ht="30">
      <c r="E24" s="30"/>
      <c r="F24" s="31" t="s">
        <v>12</v>
      </c>
      <c r="G24" s="32">
        <f>SQRT(G22*G21)</f>
        <v>0</v>
      </c>
      <c r="H24" s="33" t="s">
        <v>13</v>
      </c>
      <c r="I24" s="34"/>
    </row>
    <row r="25" spans="5:9" ht="15.75" thickBot="1">
      <c r="E25" s="35"/>
      <c r="F25" s="36"/>
      <c r="G25" s="37"/>
      <c r="H25" s="37"/>
      <c r="I25" s="38"/>
    </row>
  </sheetData>
  <sheetProtection password="EEB0" sheet="1" objects="1" scenarios="1" selectLockedCells="1"/>
  <mergeCells count="1">
    <mergeCell ref="F19:I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B5" sqref="B5"/>
    </sheetView>
  </sheetViews>
  <sheetFormatPr defaultRowHeight="15"/>
  <cols>
    <col min="1" max="1" width="14.5703125" customWidth="1"/>
    <col min="2" max="2" width="17.85546875" customWidth="1"/>
    <col min="3" max="3" width="4.28515625" customWidth="1"/>
    <col min="5" max="5" width="9.28515625" customWidth="1"/>
    <col min="7" max="7" width="15.140625" customWidth="1"/>
    <col min="8" max="8" width="16.5703125" customWidth="1"/>
  </cols>
  <sheetData>
    <row r="1" spans="1:10" ht="18.75">
      <c r="A1" s="1" t="s">
        <v>0</v>
      </c>
      <c r="B1" s="39"/>
      <c r="C1" s="2"/>
    </row>
    <row r="2" spans="1:10" ht="18.75">
      <c r="A2" s="3" t="s">
        <v>1</v>
      </c>
      <c r="B2" s="39"/>
      <c r="C2" s="4"/>
    </row>
    <row r="3" spans="1:10" ht="18.75">
      <c r="A3" s="5" t="s">
        <v>2</v>
      </c>
      <c r="B3" s="40"/>
      <c r="C3" s="4"/>
    </row>
    <row r="4" spans="1:10" ht="18.75">
      <c r="A4" s="3" t="s">
        <v>3</v>
      </c>
      <c r="B4" s="39"/>
      <c r="C4" s="4"/>
    </row>
    <row r="5" spans="1:10" ht="19.5" thickBot="1">
      <c r="A5" s="7" t="s">
        <v>4</v>
      </c>
      <c r="B5" s="39"/>
      <c r="C5" s="8"/>
    </row>
    <row r="6" spans="1:10" ht="15.75">
      <c r="A6" s="9"/>
      <c r="B6" s="10" t="s">
        <v>16</v>
      </c>
    </row>
    <row r="11" spans="1:10" ht="15.75" thickBot="1"/>
    <row r="12" spans="1:10" ht="23.25">
      <c r="F12" s="41"/>
      <c r="G12" s="42"/>
      <c r="H12" s="43" t="s">
        <v>17</v>
      </c>
      <c r="I12" s="44"/>
      <c r="J12" s="45"/>
    </row>
    <row r="13" spans="1:10">
      <c r="F13" s="46"/>
      <c r="G13" s="47"/>
      <c r="H13" s="48"/>
      <c r="I13" s="48"/>
      <c r="J13" s="49"/>
    </row>
    <row r="14" spans="1:10" ht="23.25">
      <c r="F14" s="50"/>
      <c r="G14" s="51"/>
      <c r="H14" s="52" t="s">
        <v>7</v>
      </c>
      <c r="I14" s="53"/>
      <c r="J14" s="54"/>
    </row>
    <row r="15" spans="1:10">
      <c r="F15" s="46"/>
      <c r="G15" s="47"/>
      <c r="H15" s="48"/>
      <c r="I15" s="48"/>
      <c r="J15" s="49"/>
    </row>
    <row r="16" spans="1:10" ht="15.75">
      <c r="F16" s="46"/>
      <c r="G16" s="55" t="s">
        <v>8</v>
      </c>
      <c r="H16" s="56">
        <f>B2</f>
        <v>0</v>
      </c>
      <c r="I16" s="57" t="s">
        <v>9</v>
      </c>
      <c r="J16" s="58"/>
    </row>
    <row r="17" spans="6:10" ht="15.75">
      <c r="F17" s="46"/>
      <c r="G17" s="47" t="s">
        <v>10</v>
      </c>
      <c r="H17" s="56">
        <f>B4</f>
        <v>0</v>
      </c>
      <c r="I17" s="57" t="s">
        <v>11</v>
      </c>
      <c r="J17" s="58"/>
    </row>
    <row r="18" spans="6:10">
      <c r="F18" s="46"/>
      <c r="G18" s="47"/>
      <c r="H18" s="48"/>
      <c r="I18" s="48"/>
      <c r="J18" s="49"/>
    </row>
    <row r="19" spans="6:10" ht="26.25">
      <c r="F19" s="59"/>
      <c r="G19" s="60" t="s">
        <v>18</v>
      </c>
      <c r="H19" s="61">
        <f>SQRT(H17*H16)</f>
        <v>0</v>
      </c>
      <c r="I19" s="62" t="s">
        <v>13</v>
      </c>
      <c r="J19" s="63"/>
    </row>
    <row r="20" spans="6:10">
      <c r="F20" s="46"/>
      <c r="G20" s="47"/>
      <c r="H20" s="48"/>
      <c r="I20" s="48"/>
      <c r="J20" s="49"/>
    </row>
    <row r="21" spans="6:10" ht="23.25">
      <c r="F21" s="64"/>
      <c r="G21" s="51"/>
      <c r="H21" s="52" t="s">
        <v>14</v>
      </c>
      <c r="I21" s="65"/>
      <c r="J21" s="66"/>
    </row>
    <row r="22" spans="6:10">
      <c r="F22" s="46"/>
      <c r="G22" s="47"/>
      <c r="H22" s="48"/>
      <c r="I22" s="48"/>
      <c r="J22" s="49"/>
    </row>
    <row r="23" spans="6:10" ht="15.75">
      <c r="F23" s="46"/>
      <c r="G23" s="55" t="s">
        <v>8</v>
      </c>
      <c r="H23" s="56">
        <f>B2</f>
        <v>0</v>
      </c>
      <c r="I23" s="57" t="s">
        <v>9</v>
      </c>
      <c r="J23" s="58"/>
    </row>
    <row r="24" spans="6:10" ht="15.75">
      <c r="F24" s="46"/>
      <c r="G24" s="47" t="s">
        <v>15</v>
      </c>
      <c r="H24" s="56">
        <f>B5</f>
        <v>0</v>
      </c>
      <c r="I24" s="57" t="s">
        <v>11</v>
      </c>
      <c r="J24" s="58"/>
    </row>
    <row r="25" spans="6:10">
      <c r="F25" s="46"/>
      <c r="G25" s="47"/>
      <c r="H25" s="48"/>
      <c r="I25" s="48"/>
      <c r="J25" s="49"/>
    </row>
    <row r="26" spans="6:10" ht="26.25">
      <c r="F26" s="59"/>
      <c r="G26" s="60" t="s">
        <v>18</v>
      </c>
      <c r="H26" s="61">
        <f>SQRT(H24*H23)</f>
        <v>0</v>
      </c>
      <c r="I26" s="62" t="s">
        <v>13</v>
      </c>
      <c r="J26" s="63"/>
    </row>
    <row r="27" spans="6:10">
      <c r="F27" s="46"/>
      <c r="G27" s="47"/>
      <c r="H27" s="48"/>
      <c r="I27" s="48"/>
      <c r="J27" s="49"/>
    </row>
    <row r="28" spans="6:10" ht="23.25">
      <c r="F28" s="64"/>
      <c r="G28" s="51"/>
      <c r="H28" s="52" t="s">
        <v>19</v>
      </c>
      <c r="I28" s="67"/>
      <c r="J28" s="68"/>
    </row>
    <row r="29" spans="6:10" ht="15.75">
      <c r="F29" s="46"/>
      <c r="G29" s="55" t="s">
        <v>8</v>
      </c>
      <c r="H29" s="56">
        <f>B2</f>
        <v>0</v>
      </c>
      <c r="I29" s="69" t="s">
        <v>9</v>
      </c>
      <c r="J29" s="70"/>
    </row>
    <row r="30" spans="6:10" ht="15.75">
      <c r="F30" s="46"/>
      <c r="G30" s="47" t="s">
        <v>20</v>
      </c>
      <c r="H30" s="56">
        <f>B4</f>
        <v>0</v>
      </c>
      <c r="I30" s="69" t="s">
        <v>11</v>
      </c>
      <c r="J30" s="70"/>
    </row>
    <row r="31" spans="6:10">
      <c r="F31" s="46"/>
      <c r="G31" s="47"/>
      <c r="H31" s="71"/>
      <c r="I31" s="71"/>
      <c r="J31" s="72"/>
    </row>
    <row r="32" spans="6:10" ht="60">
      <c r="F32" s="46"/>
      <c r="G32" s="73" t="s">
        <v>40</v>
      </c>
      <c r="H32" s="74">
        <f>SQRT(H30*H29)*2</f>
        <v>0</v>
      </c>
      <c r="I32" s="75" t="s">
        <v>41</v>
      </c>
      <c r="J32" s="70"/>
    </row>
    <row r="33" spans="6:10" ht="60">
      <c r="F33" s="46"/>
      <c r="G33" s="73" t="s">
        <v>43</v>
      </c>
      <c r="H33" s="74">
        <f>SQRT(H30*H29)*2.25</f>
        <v>0</v>
      </c>
      <c r="I33" s="75" t="s">
        <v>41</v>
      </c>
      <c r="J33" s="70"/>
    </row>
    <row r="34" spans="6:10" ht="60">
      <c r="F34" s="59"/>
      <c r="G34" s="89" t="s">
        <v>42</v>
      </c>
      <c r="H34" s="74">
        <f>SQRT(H30*H29)*2.8</f>
        <v>0</v>
      </c>
      <c r="I34" s="76" t="s">
        <v>41</v>
      </c>
      <c r="J34" s="77"/>
    </row>
    <row r="35" spans="6:10">
      <c r="F35" s="46"/>
      <c r="G35" s="47"/>
      <c r="H35" s="48"/>
      <c r="I35" s="48"/>
      <c r="J35" s="49"/>
    </row>
    <row r="36" spans="6:10" ht="23.25">
      <c r="F36" s="64"/>
      <c r="G36" s="51"/>
      <c r="H36" s="52" t="s">
        <v>21</v>
      </c>
      <c r="I36" s="53"/>
      <c r="J36" s="54"/>
    </row>
    <row r="37" spans="6:10">
      <c r="F37" s="46"/>
      <c r="G37" s="47"/>
      <c r="H37" s="48"/>
      <c r="I37" s="48"/>
      <c r="J37" s="49"/>
    </row>
    <row r="38" spans="6:10" ht="15.75">
      <c r="F38" s="46"/>
      <c r="G38" s="47" t="s">
        <v>22</v>
      </c>
      <c r="H38" s="78">
        <v>80</v>
      </c>
      <c r="I38" s="48" t="s">
        <v>23</v>
      </c>
      <c r="J38" s="49"/>
    </row>
    <row r="39" spans="6:10">
      <c r="F39" s="46"/>
      <c r="G39" s="47"/>
      <c r="H39" s="48"/>
      <c r="I39" s="48"/>
      <c r="J39" s="49"/>
    </row>
    <row r="40" spans="6:10" ht="26.25">
      <c r="F40" s="46"/>
      <c r="G40" s="47" t="s">
        <v>24</v>
      </c>
      <c r="H40" s="79">
        <f>6/H38</f>
        <v>7.4999999999999997E-2</v>
      </c>
      <c r="I40" s="48" t="s">
        <v>25</v>
      </c>
      <c r="J40" s="49"/>
    </row>
    <row r="41" spans="6:10">
      <c r="F41" s="46"/>
      <c r="G41" s="47"/>
      <c r="H41" s="80"/>
      <c r="I41" s="48"/>
      <c r="J41" s="49"/>
    </row>
    <row r="42" spans="6:10" ht="26.25">
      <c r="F42" s="59"/>
      <c r="G42" s="60" t="s">
        <v>26</v>
      </c>
      <c r="H42" s="79">
        <f>IF(H38&gt;=200,I45,I46)</f>
        <v>0.23880477598808103</v>
      </c>
      <c r="I42" s="81" t="s">
        <v>25</v>
      </c>
      <c r="J42" s="82"/>
    </row>
    <row r="43" spans="6:10" ht="15.75" thickBot="1">
      <c r="F43" s="83"/>
      <c r="G43" s="84"/>
      <c r="H43" s="84"/>
      <c r="I43" s="84"/>
      <c r="J43" s="85"/>
    </row>
    <row r="45" spans="6:10" hidden="1">
      <c r="G45" s="86" t="s">
        <v>27</v>
      </c>
      <c r="H45" s="86">
        <f>-1+-0.5*((LOG10(H38))-(LOG10(200)))</f>
        <v>-0.80102999566398114</v>
      </c>
      <c r="I45" s="86">
        <f>POWER(10,H45)</f>
        <v>0.15811388300841897</v>
      </c>
      <c r="J45" s="87">
        <f>POWER(10,H45)</f>
        <v>0.15811388300841897</v>
      </c>
    </row>
    <row r="46" spans="6:10" hidden="1">
      <c r="G46" s="86" t="s">
        <v>28</v>
      </c>
      <c r="H46" s="86">
        <f>-1+-0.95*((LOG10(H38))-(LOG10(200)))</f>
        <v>-0.62195699176156416</v>
      </c>
      <c r="I46" s="86">
        <f>POWER(10,H46)</f>
        <v>0.23880477598808103</v>
      </c>
      <c r="J46" s="87">
        <f>POWER(10,H46)</f>
        <v>0.23880477598808103</v>
      </c>
    </row>
  </sheetData>
  <sheetProtection password="EEB0" sheet="1" objects="1" scenarios="1"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B1" sqref="B1"/>
    </sheetView>
  </sheetViews>
  <sheetFormatPr defaultRowHeight="15"/>
  <cols>
    <col min="1" max="1" width="13.85546875" customWidth="1"/>
    <col min="2" max="2" width="16.28515625" customWidth="1"/>
    <col min="3" max="3" width="3.42578125" customWidth="1"/>
    <col min="4" max="4" width="14.85546875" customWidth="1"/>
    <col min="6" max="6" width="12" customWidth="1"/>
    <col min="7" max="7" width="17.140625" customWidth="1"/>
    <col min="8" max="8" width="18" customWidth="1"/>
  </cols>
  <sheetData>
    <row r="1" spans="1:10" ht="18.75">
      <c r="A1" s="1" t="s">
        <v>0</v>
      </c>
      <c r="B1" s="39"/>
      <c r="C1" s="2"/>
    </row>
    <row r="2" spans="1:10" ht="18.75">
      <c r="A2" s="3" t="s">
        <v>1</v>
      </c>
      <c r="B2" s="39"/>
      <c r="C2" s="4"/>
    </row>
    <row r="3" spans="1:10" ht="18.75">
      <c r="A3" s="5" t="s">
        <v>2</v>
      </c>
      <c r="B3" s="40"/>
      <c r="C3" s="4"/>
    </row>
    <row r="4" spans="1:10" ht="18.75">
      <c r="A4" s="3" t="s">
        <v>3</v>
      </c>
      <c r="B4" s="39"/>
      <c r="C4" s="4"/>
    </row>
    <row r="5" spans="1:10" ht="19.5" thickBot="1">
      <c r="A5" s="7" t="s">
        <v>4</v>
      </c>
      <c r="B5" s="39"/>
      <c r="C5" s="8"/>
    </row>
    <row r="6" spans="1:10" ht="15.75">
      <c r="A6" s="9"/>
      <c r="B6" s="10" t="s">
        <v>16</v>
      </c>
    </row>
    <row r="12" spans="1:10" ht="15.75" thickBot="1"/>
    <row r="13" spans="1:10" ht="15" customHeight="1">
      <c r="F13" s="41"/>
      <c r="G13" s="107" t="s">
        <v>39</v>
      </c>
      <c r="H13" s="107"/>
      <c r="I13" s="107"/>
      <c r="J13" s="45"/>
    </row>
    <row r="14" spans="1:10">
      <c r="F14" s="46"/>
      <c r="G14" s="47"/>
      <c r="H14" s="48"/>
      <c r="I14" s="48"/>
      <c r="J14" s="49"/>
    </row>
    <row r="15" spans="1:10" ht="23.25">
      <c r="F15" s="50"/>
      <c r="G15" s="51"/>
      <c r="H15" s="52" t="s">
        <v>29</v>
      </c>
      <c r="I15" s="53"/>
      <c r="J15" s="54"/>
    </row>
    <row r="16" spans="1:10">
      <c r="F16" s="46"/>
      <c r="G16" s="47"/>
      <c r="H16" s="48"/>
      <c r="I16" s="48"/>
      <c r="J16" s="49"/>
    </row>
    <row r="17" spans="6:10" ht="15.75">
      <c r="F17" s="88"/>
      <c r="G17" s="55" t="s">
        <v>8</v>
      </c>
      <c r="H17" s="56">
        <f>B2</f>
        <v>0</v>
      </c>
      <c r="I17" s="57" t="s">
        <v>9</v>
      </c>
      <c r="J17" s="58"/>
    </row>
    <row r="18" spans="6:10" ht="15.75">
      <c r="F18" s="88"/>
      <c r="G18" s="47" t="s">
        <v>10</v>
      </c>
      <c r="H18" s="56">
        <f>B4</f>
        <v>0</v>
      </c>
      <c r="I18" s="57" t="s">
        <v>11</v>
      </c>
      <c r="J18" s="58"/>
    </row>
    <row r="19" spans="6:10" ht="15.75" customHeight="1">
      <c r="F19" s="88"/>
      <c r="G19" s="47"/>
      <c r="H19" s="48"/>
      <c r="I19" s="48"/>
      <c r="J19" s="49"/>
    </row>
    <row r="20" spans="6:10" ht="23.25" customHeight="1">
      <c r="F20" s="108" t="s">
        <v>30</v>
      </c>
      <c r="G20" s="109"/>
      <c r="H20" s="61">
        <f>H18</f>
        <v>0</v>
      </c>
      <c r="I20" s="62" t="s">
        <v>31</v>
      </c>
      <c r="J20" s="63"/>
    </row>
    <row r="21" spans="6:10" ht="26.25">
      <c r="F21" s="88"/>
      <c r="G21" s="90"/>
      <c r="H21" s="91"/>
      <c r="I21" s="57"/>
      <c r="J21" s="58"/>
    </row>
    <row r="22" spans="6:10" ht="23.25">
      <c r="F22" s="92"/>
      <c r="G22" s="93"/>
      <c r="H22" s="52" t="s">
        <v>19</v>
      </c>
      <c r="I22" s="53"/>
      <c r="J22" s="54"/>
    </row>
    <row r="23" spans="6:10" ht="15.75">
      <c r="F23" s="88"/>
      <c r="G23" s="55" t="s">
        <v>8</v>
      </c>
      <c r="H23" s="56">
        <f>B2</f>
        <v>0</v>
      </c>
      <c r="I23" s="69" t="s">
        <v>9</v>
      </c>
      <c r="J23" s="70"/>
    </row>
    <row r="24" spans="6:10" ht="15.75">
      <c r="F24" s="88"/>
      <c r="G24" s="47" t="s">
        <v>20</v>
      </c>
      <c r="H24" s="56">
        <f>B4</f>
        <v>0</v>
      </c>
      <c r="I24" s="69" t="s">
        <v>11</v>
      </c>
      <c r="J24" s="70"/>
    </row>
    <row r="25" spans="6:10">
      <c r="F25" s="88"/>
      <c r="G25" s="47"/>
      <c r="H25" s="71"/>
      <c r="I25" s="71"/>
      <c r="J25" s="72"/>
    </row>
    <row r="26" spans="6:10" ht="59.25" customHeight="1">
      <c r="F26" s="94"/>
      <c r="G26" s="73" t="s">
        <v>40</v>
      </c>
      <c r="H26" s="74">
        <f>SQRT(H24*H23)*2</f>
        <v>0</v>
      </c>
      <c r="I26" s="75" t="s">
        <v>41</v>
      </c>
      <c r="J26" s="70"/>
    </row>
    <row r="27" spans="6:10" ht="59.25" customHeight="1">
      <c r="F27" s="94"/>
      <c r="G27" s="73" t="s">
        <v>43</v>
      </c>
      <c r="H27" s="74">
        <f>SQRT(H24*H23)*2.25</f>
        <v>0</v>
      </c>
      <c r="I27" s="75" t="s">
        <v>41</v>
      </c>
      <c r="J27" s="70"/>
    </row>
    <row r="28" spans="6:10" ht="63.75" customHeight="1">
      <c r="F28" s="95"/>
      <c r="G28" s="89" t="s">
        <v>44</v>
      </c>
      <c r="H28" s="74">
        <f>SQRT(H24*H23)*2.8</f>
        <v>0</v>
      </c>
      <c r="I28" s="76" t="s">
        <v>41</v>
      </c>
      <c r="J28" s="77"/>
    </row>
    <row r="29" spans="6:10">
      <c r="F29" s="88"/>
      <c r="G29" s="47"/>
      <c r="H29" s="48"/>
      <c r="I29" s="48"/>
      <c r="J29" s="49"/>
    </row>
    <row r="30" spans="6:10" ht="23.25">
      <c r="F30" s="92"/>
      <c r="G30" s="93"/>
      <c r="H30" s="52" t="s">
        <v>32</v>
      </c>
      <c r="I30" s="53"/>
      <c r="J30" s="54"/>
    </row>
    <row r="31" spans="6:10">
      <c r="F31" s="88"/>
      <c r="G31" s="47"/>
      <c r="H31" s="48"/>
      <c r="I31" s="48"/>
      <c r="J31" s="49"/>
    </row>
    <row r="32" spans="6:10" ht="15.75">
      <c r="F32" s="88"/>
      <c r="G32" s="47" t="s">
        <v>22</v>
      </c>
      <c r="H32" s="78">
        <v>20</v>
      </c>
      <c r="I32" s="48" t="s">
        <v>23</v>
      </c>
      <c r="J32" s="49"/>
    </row>
    <row r="33" spans="6:10">
      <c r="F33" s="88"/>
      <c r="G33" s="47"/>
      <c r="H33" s="48"/>
      <c r="I33" s="48"/>
      <c r="J33" s="49"/>
    </row>
    <row r="34" spans="6:10" ht="23.25" customHeight="1">
      <c r="F34" s="88"/>
      <c r="G34" s="47" t="s">
        <v>24</v>
      </c>
      <c r="H34" s="96">
        <f>6/H32</f>
        <v>0.3</v>
      </c>
      <c r="I34" s="48" t="s">
        <v>25</v>
      </c>
      <c r="J34" s="49"/>
    </row>
    <row r="35" spans="6:10">
      <c r="F35" s="88"/>
      <c r="G35" s="47"/>
      <c r="H35" s="48"/>
      <c r="I35" s="48"/>
      <c r="J35" s="49"/>
    </row>
    <row r="36" spans="6:10">
      <c r="F36" s="88"/>
      <c r="G36" s="47"/>
      <c r="H36" s="48"/>
      <c r="I36" s="48"/>
      <c r="J36" s="49"/>
    </row>
    <row r="37" spans="6:10" ht="24" customHeight="1">
      <c r="F37" s="97"/>
      <c r="G37" s="60" t="s">
        <v>26</v>
      </c>
      <c r="H37" s="96">
        <f>IF(H32&gt;=200,H48,H49)</f>
        <v>0.89125093813374545</v>
      </c>
      <c r="I37" s="81" t="s">
        <v>25</v>
      </c>
      <c r="J37" s="82"/>
    </row>
    <row r="38" spans="6:10">
      <c r="F38" s="88"/>
      <c r="G38" s="47"/>
      <c r="H38" s="48"/>
      <c r="I38" s="48"/>
      <c r="J38" s="49"/>
    </row>
    <row r="39" spans="6:10" ht="23.25">
      <c r="F39" s="92"/>
      <c r="G39" s="93"/>
      <c r="H39" s="52" t="s">
        <v>33</v>
      </c>
      <c r="I39" s="53"/>
      <c r="J39" s="54"/>
    </row>
    <row r="40" spans="6:10" ht="23.25">
      <c r="F40" s="88"/>
      <c r="G40" s="98"/>
      <c r="H40" s="99"/>
      <c r="I40" s="99"/>
      <c r="J40" s="100"/>
    </row>
    <row r="41" spans="6:10" ht="15.75">
      <c r="F41" s="88"/>
      <c r="G41" s="47" t="s">
        <v>34</v>
      </c>
      <c r="H41" s="78">
        <v>60</v>
      </c>
      <c r="I41" s="48" t="s">
        <v>23</v>
      </c>
      <c r="J41" s="49"/>
    </row>
    <row r="42" spans="6:10">
      <c r="F42" s="88"/>
      <c r="G42" s="47"/>
      <c r="H42" s="48"/>
      <c r="I42" s="48"/>
      <c r="J42" s="49"/>
    </row>
    <row r="43" spans="6:10" ht="22.5" customHeight="1">
      <c r="F43" s="88"/>
      <c r="G43" s="47" t="s">
        <v>35</v>
      </c>
      <c r="H43" s="96">
        <f>6/H41</f>
        <v>0.1</v>
      </c>
      <c r="I43" s="48" t="s">
        <v>25</v>
      </c>
      <c r="J43" s="49"/>
    </row>
    <row r="44" spans="6:10">
      <c r="F44" s="88"/>
      <c r="G44" s="47"/>
      <c r="H44" s="48"/>
      <c r="I44" s="48"/>
      <c r="J44" s="49"/>
    </row>
    <row r="45" spans="6:10" ht="22.5" customHeight="1">
      <c r="F45" s="97"/>
      <c r="G45" s="60" t="s">
        <v>36</v>
      </c>
      <c r="H45" s="96">
        <f>IF(H41&gt;=200,H50,H51)</f>
        <v>0.31385915995080299</v>
      </c>
      <c r="I45" s="81" t="s">
        <v>25</v>
      </c>
      <c r="J45" s="82"/>
    </row>
    <row r="46" spans="6:10" ht="15.75" thickBot="1">
      <c r="F46" s="83"/>
      <c r="G46" s="101"/>
      <c r="H46" s="102"/>
      <c r="I46" s="102"/>
      <c r="J46" s="85"/>
    </row>
    <row r="48" spans="6:10" hidden="1">
      <c r="F48" s="103" t="s">
        <v>27</v>
      </c>
      <c r="G48" s="103">
        <f>-1+-0.5*((LOG10(H32))-(LOG10(200)))</f>
        <v>-0.5</v>
      </c>
      <c r="H48" s="103">
        <f>POWER(10,G48)</f>
        <v>0.31622776601683794</v>
      </c>
    </row>
    <row r="49" spans="6:8" hidden="1">
      <c r="F49" s="103" t="s">
        <v>28</v>
      </c>
      <c r="G49" s="103">
        <f>-1+-0.95*((LOG10(H32))-(LOG10(200)))</f>
        <v>-5.0000000000000044E-2</v>
      </c>
      <c r="H49" s="103">
        <f>POWER(10,G49)</f>
        <v>0.89125093813374545</v>
      </c>
    </row>
    <row r="50" spans="6:8" hidden="1">
      <c r="F50" s="103" t="s">
        <v>37</v>
      </c>
      <c r="G50" s="103">
        <f>-1+-0.5*((LOG10(H41))-(LOG10(200)))</f>
        <v>-0.73856062735983119</v>
      </c>
      <c r="H50" s="103">
        <f>POWER(10,G50)</f>
        <v>0.18257418583505536</v>
      </c>
    </row>
    <row r="51" spans="6:8" hidden="1">
      <c r="F51" s="103" t="s">
        <v>38</v>
      </c>
      <c r="G51" s="103">
        <f>-1+-0.95*((LOG10(H41))-(LOG10(200)))</f>
        <v>-0.50326519198367925</v>
      </c>
      <c r="H51" s="103">
        <f>POWER(10,G51)</f>
        <v>0.31385915995080299</v>
      </c>
    </row>
  </sheetData>
  <sheetProtection password="EEB0" sheet="1" objects="1" scenarios="1" selectLockedCells="1"/>
  <mergeCells count="2">
    <mergeCell ref="G13:I13"/>
    <mergeCell ref="F20:G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ITHD Automatic</vt:lpstr>
      <vt:lpstr>ITHD Advanced</vt:lpstr>
      <vt:lpstr>IT-MAI Limiters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efriedlander</dc:creator>
  <cp:lastModifiedBy>Brian Pickowitz</cp:lastModifiedBy>
  <dcterms:created xsi:type="dcterms:W3CDTF">2010-09-08T14:01:49Z</dcterms:created>
  <dcterms:modified xsi:type="dcterms:W3CDTF">2013-06-27T13:40:07Z</dcterms:modified>
</cp:coreProperties>
</file>